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<sst xmlns="http://schemas.openxmlformats.org/spreadsheetml/2006/main" count="222" uniqueCount="97">
  <si>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</si>
  <si>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</si>
  <si>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</si>
  <si>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</si>
  <si>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</si>
  <si>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</si>
  <si>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</si>
  <si>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</si>
  <si>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</si>
  <si>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</si>
  <si>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</si>
  <si>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</si>
  <si>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</si>
  <si>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</si>
  <si>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</si>
  <si>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</si>
  <si>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</si>
  <si>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</si>
  <si>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</si>
  <si>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</si>
  <si>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</si>
  <si>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</si>
  <si>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</si>
  <si>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</si>
  <si>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</si>
  <si>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</si>
  <si>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</si>
  <si>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</si>
  <si>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</si>
  <si>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</si>
  <si>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</si>
  <si>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</si>
  <si>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</si>
  <si>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</si>
  <si>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</si>
  <si>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</si>
  <si>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</si>
  <si>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</si>
  <si>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</si>
  <si>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</si>
  <si>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</si>
  <si>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</si>
  <si>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</si>
  <si>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</si>
  <si>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</si>
  <si>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</si>
  <si>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</si>
  <si>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</si>
  <si>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</si>
  <si>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</si>
  <si>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</si>
  <si>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</si>
  <si>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</si>
  <si>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</si>
  <si>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</si>
  <si>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</si>
  <si>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</si>
  <si>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</si>
  <si>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</si>
  <si>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</si>
  <si>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</si>
  <si>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</si>
  <si>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</si>
  <si>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</si>
  <si>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</si>
  <si>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</si>
  <si>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</si>
  <si>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</si>
  <si>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</si>
  <si>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</si>
  <si>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</si>
  <si>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</si>
  <si>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</si>
  <si>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</si>
  <si>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</si>
  <si>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</si>
  <si>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</si>
  <si>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</si>
  <si>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</si>
  <si>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</si>
  <si>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</si>
  <si>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</si>
  <si>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</si>
  <si>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</si>
  <si>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</si>
  <si>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</si>
  <si>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</si>
  <si>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</si>
  <si>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</si>
  <si>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</si>
  <si>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план на січень-травень 2018р.</t>
  </si>
  <si>
    <t>Фактичні надходження (травень)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</si>
  <si>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18.05.2018р.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</si>
  <si>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18.05.2018</t>
    </r>
    <r>
      <rPr>
        <sz val="10"/>
        <rFont val="Times New Roman"/>
        <family val="1"/>
      </rPr>
      <t xml:space="preserve"> (тис.грн.)</t>
    </r>
  </si>
  <si>
    <r>
      <t xml:space="preserve">станом на 18.05.2018р.           </t>
    </r>
    <r>
      <rPr>
        <sz val="10"/>
        <rFont val="Arial Cyr"/>
        <family val="0"/>
      </rPr>
      <t xml:space="preserve">  ( тис.грн.)</t>
    </r>
  </si>
  <si>
    <t>станом на 18.05.2018</t>
  </si>
  <si>
    <t>Зміни до   розпису доходів станом на 18.05.2018р.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</si>
</sst>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2.3"/>
      <color indexed="8"/>
      <name val="Times New Roman"/>
      <family val="1"/>
    </font>
    <font>
      <sz val="3.6"/>
      <color indexed="8"/>
      <name val="Times New Roman"/>
      <family val="1"/>
    </font>
    <font>
      <sz val="7.9"/>
      <color indexed="8"/>
      <name val="Calibri"/>
      <family val="2"/>
    </font>
    <font>
      <sz val="6.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35333051"/>
        <c:axId val="49562004"/>
      </c:lineChart>
      <c:catAx>
        <c:axId val="353330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62004"/>
        <c:crosses val="autoZero"/>
        <c:auto val="0"/>
        <c:lblOffset val="100"/>
        <c:tickLblSkip val="1"/>
        <c:noMultiLvlLbl val="0"/>
      </c:catAx>
      <c:valAx>
        <c:axId val="4956200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33305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3404853"/>
        <c:axId val="55099358"/>
      </c:lineChart>
      <c:catAx>
        <c:axId val="434048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99358"/>
        <c:crosses val="autoZero"/>
        <c:auto val="0"/>
        <c:lblOffset val="100"/>
        <c:tickLblSkip val="1"/>
        <c:noMultiLvlLbl val="0"/>
      </c:catAx>
      <c:valAx>
        <c:axId val="5509935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40485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26132175"/>
        <c:axId val="33862984"/>
      </c:lineChart>
      <c:catAx>
        <c:axId val="261321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62984"/>
        <c:crosses val="autoZero"/>
        <c:auto val="0"/>
        <c:lblOffset val="100"/>
        <c:tickLblSkip val="1"/>
        <c:noMultiLvlLbl val="0"/>
      </c:catAx>
      <c:valAx>
        <c:axId val="3386298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13217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6331401"/>
        <c:axId val="58547154"/>
      </c:lineChart>
      <c:catAx>
        <c:axId val="363314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47154"/>
        <c:crosses val="autoZero"/>
        <c:auto val="0"/>
        <c:lblOffset val="100"/>
        <c:tickLblSkip val="1"/>
        <c:noMultiLvlLbl val="0"/>
      </c:catAx>
      <c:valAx>
        <c:axId val="5854715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33140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57162339"/>
        <c:axId val="44699004"/>
      </c:lineChart>
      <c:catAx>
        <c:axId val="571623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99004"/>
        <c:crosses val="autoZero"/>
        <c:auto val="0"/>
        <c:lblOffset val="100"/>
        <c:tickLblSkip val="1"/>
        <c:noMultiLvlLbl val="0"/>
      </c:catAx>
      <c:valAx>
        <c:axId val="4469900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16233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18.05.2018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січень-травень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6746717"/>
        <c:axId val="63849542"/>
      </c:bar3DChart>
      <c:catAx>
        <c:axId val="6674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849542"/>
        <c:crosses val="autoZero"/>
        <c:auto val="1"/>
        <c:lblOffset val="100"/>
        <c:tickLblSkip val="1"/>
        <c:noMultiLvlLbl val="0"/>
      </c:catAx>
      <c:valAx>
        <c:axId val="63849542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46717"/>
        <c:crossesAt val="1"/>
        <c:crossBetween val="between"/>
        <c:dispUnits/>
        <c:majorUnit val="4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7774967"/>
        <c:axId val="4430384"/>
      </c:bar3DChart>
      <c:catAx>
        <c:axId val="377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30384"/>
        <c:crosses val="autoZero"/>
        <c:auto val="1"/>
        <c:lblOffset val="100"/>
        <c:tickLblSkip val="1"/>
        <c:noMultiLvlLbl val="0"/>
      </c:catAx>
      <c:valAx>
        <c:axId val="4430384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74967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травень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18.05.2018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130 131,7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592 036,1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- 52 938,9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січень-травень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619 358,0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- 27 321,9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22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5" t="s">
        <v>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  <c r="Q1" s="1"/>
      <c r="R1" s="118" t="s">
        <v>65</v>
      </c>
      <c r="S1" s="119"/>
      <c r="T1" s="119"/>
      <c r="U1" s="119"/>
      <c r="V1" s="119"/>
      <c r="W1" s="120"/>
    </row>
    <row r="2" spans="1:23" ht="15" thickBot="1">
      <c r="A2" s="121" t="s">
        <v>69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"/>
      <c r="R2" s="124" t="s">
        <v>70</v>
      </c>
      <c r="S2" s="125"/>
      <c r="T2" s="125"/>
      <c r="U2" s="125"/>
      <c r="V2" s="125"/>
      <c r="W2" s="126"/>
    </row>
    <row r="3" spans="1:23" ht="65.25" thickBot="1">
      <c r="A3" s="23" t="s">
        <v>0</v>
      </c>
      <c r="B3" s="29" t="s">
        <v>1</v>
      </c>
      <c r="C3" s="63" t="s">
        <v>63</v>
      </c>
      <c r="D3" s="104" t="s">
        <v>61</v>
      </c>
      <c r="E3" s="104" t="s">
        <v>62</v>
      </c>
      <c r="F3" s="22" t="s">
        <v>41</v>
      </c>
      <c r="G3" s="29" t="s">
        <v>2</v>
      </c>
      <c r="H3" s="22" t="s">
        <v>3</v>
      </c>
      <c r="I3" s="61" t="s">
        <v>50</v>
      </c>
      <c r="J3" s="88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68</v>
      </c>
      <c r="P3" s="24" t="s">
        <v>6</v>
      </c>
      <c r="Q3" s="1"/>
      <c r="R3" s="90" t="s">
        <v>25</v>
      </c>
      <c r="S3" s="89" t="s">
        <v>26</v>
      </c>
      <c r="T3" s="91" t="s">
        <v>38</v>
      </c>
      <c r="U3" s="127" t="s">
        <v>47</v>
      </c>
      <c r="V3" s="128"/>
      <c r="W3" s="92" t="s">
        <v>27</v>
      </c>
    </row>
    <row r="4" spans="1:23" ht="12.75">
      <c r="A4" s="10">
        <v>43103</v>
      </c>
      <c r="B4" s="65">
        <v>681.85</v>
      </c>
      <c r="C4" s="79">
        <v>16.8</v>
      </c>
      <c r="D4" s="105">
        <v>16.8</v>
      </c>
      <c r="E4" s="105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3">
        <v>0</v>
      </c>
      <c r="S4" s="94">
        <v>0</v>
      </c>
      <c r="T4" s="95">
        <v>0.2</v>
      </c>
      <c r="U4" s="129">
        <v>0</v>
      </c>
      <c r="V4" s="130"/>
      <c r="W4" s="96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5">
        <v>10.3</v>
      </c>
      <c r="E5" s="105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31">
        <v>1</v>
      </c>
      <c r="V5" s="132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5">
        <v>2.7</v>
      </c>
      <c r="E6" s="105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3">
        <v>0</v>
      </c>
      <c r="V6" s="134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5">
        <v>6.8</v>
      </c>
      <c r="E7" s="105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3">
        <v>0</v>
      </c>
      <c r="V7" s="134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5">
        <v>44.8</v>
      </c>
      <c r="E8" s="105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31">
        <v>0</v>
      </c>
      <c r="V8" s="132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5">
        <v>64</v>
      </c>
      <c r="E9" s="105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31">
        <v>0</v>
      </c>
      <c r="V9" s="132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5">
        <v>40.4</v>
      </c>
      <c r="E10" s="105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31">
        <v>0</v>
      </c>
      <c r="V10" s="132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5">
        <v>75.9</v>
      </c>
      <c r="E11" s="105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31">
        <v>0</v>
      </c>
      <c r="V11" s="132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5">
        <v>112.3</v>
      </c>
      <c r="E12" s="105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31">
        <v>0</v>
      </c>
      <c r="V12" s="132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5">
        <v>52.9</v>
      </c>
      <c r="E13" s="105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31">
        <v>0</v>
      </c>
      <c r="V13" s="132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5">
        <v>38.2</v>
      </c>
      <c r="E14" s="105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31">
        <v>0</v>
      </c>
      <c r="V14" s="132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5">
        <v>97</v>
      </c>
      <c r="E15" s="105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31">
        <v>0</v>
      </c>
      <c r="V15" s="132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5">
        <v>342.9</v>
      </c>
      <c r="E16" s="105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31">
        <v>0</v>
      </c>
      <c r="V16" s="132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5">
        <v>18.2</v>
      </c>
      <c r="E17" s="105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31">
        <v>0</v>
      </c>
      <c r="V17" s="132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5">
        <v>86.8</v>
      </c>
      <c r="E18" s="105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31">
        <v>0</v>
      </c>
      <c r="V18" s="132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5">
        <v>428.4</v>
      </c>
      <c r="E19" s="105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31">
        <v>0</v>
      </c>
      <c r="V19" s="132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5">
        <v>1573</v>
      </c>
      <c r="E20" s="105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31">
        <v>0</v>
      </c>
      <c r="V20" s="132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5">
        <v>1688.9</v>
      </c>
      <c r="E21" s="105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1">
        <v>0</v>
      </c>
      <c r="S21" s="102">
        <v>0</v>
      </c>
      <c r="T21" s="103">
        <v>31.2</v>
      </c>
      <c r="U21" s="131">
        <v>0</v>
      </c>
      <c r="V21" s="132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5">
        <v>240.6</v>
      </c>
      <c r="E22" s="105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1">
        <v>10</v>
      </c>
      <c r="S22" s="102">
        <v>0</v>
      </c>
      <c r="T22" s="103">
        <v>2.7</v>
      </c>
      <c r="U22" s="131">
        <v>0</v>
      </c>
      <c r="V22" s="132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5">
        <v>48.7</v>
      </c>
      <c r="E23" s="105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7">
        <v>0</v>
      </c>
      <c r="S23" s="98">
        <v>0</v>
      </c>
      <c r="T23" s="99">
        <v>0</v>
      </c>
      <c r="U23" s="143">
        <v>0</v>
      </c>
      <c r="V23" s="144"/>
      <c r="W23" s="100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6">
        <f t="shared" si="4"/>
        <v>4989.6</v>
      </c>
      <c r="E24" s="106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5">
        <f>SUM(U4:U23)</f>
        <v>1</v>
      </c>
      <c r="V24" s="146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7" t="s">
        <v>33</v>
      </c>
      <c r="S27" s="147"/>
      <c r="T27" s="147"/>
      <c r="U27" s="147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8" t="s">
        <v>29</v>
      </c>
      <c r="S28" s="148"/>
      <c r="T28" s="148"/>
      <c r="U28" s="14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5">
        <v>43132</v>
      </c>
      <c r="S29" s="149">
        <f>14560.55/1000</f>
        <v>14.56055</v>
      </c>
      <c r="T29" s="149"/>
      <c r="U29" s="14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6"/>
      <c r="S30" s="149"/>
      <c r="T30" s="149"/>
      <c r="U30" s="14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0" t="s">
        <v>45</v>
      </c>
      <c r="T32" s="15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2" t="s">
        <v>40</v>
      </c>
      <c r="T33" s="15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7" t="s">
        <v>30</v>
      </c>
      <c r="S37" s="147"/>
      <c r="T37" s="147"/>
      <c r="U37" s="147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3" t="s">
        <v>31</v>
      </c>
      <c r="S38" s="153"/>
      <c r="T38" s="153"/>
      <c r="U38" s="15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5">
        <v>43132</v>
      </c>
      <c r="S39" s="137">
        <f>4362046.31/1000</f>
        <v>4362.04631</v>
      </c>
      <c r="T39" s="138"/>
      <c r="U39" s="13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6"/>
      <c r="S40" s="140"/>
      <c r="T40" s="141"/>
      <c r="U40" s="14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5" t="s">
        <v>71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  <c r="Q1" s="1"/>
      <c r="R1" s="118" t="s">
        <v>72</v>
      </c>
      <c r="S1" s="119"/>
      <c r="T1" s="119"/>
      <c r="U1" s="119"/>
      <c r="V1" s="119"/>
      <c r="W1" s="120"/>
    </row>
    <row r="2" spans="1:23" ht="15" thickBot="1">
      <c r="A2" s="121" t="s">
        <v>76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"/>
      <c r="R2" s="124" t="s">
        <v>77</v>
      </c>
      <c r="S2" s="125"/>
      <c r="T2" s="125"/>
      <c r="U2" s="125"/>
      <c r="V2" s="125"/>
      <c r="W2" s="126"/>
    </row>
    <row r="3" spans="1:23" ht="65.25" thickBot="1">
      <c r="A3" s="23" t="s">
        <v>0</v>
      </c>
      <c r="B3" s="29" t="s">
        <v>1</v>
      </c>
      <c r="C3" s="63" t="s">
        <v>63</v>
      </c>
      <c r="D3" s="104" t="s">
        <v>61</v>
      </c>
      <c r="E3" s="104" t="s">
        <v>62</v>
      </c>
      <c r="F3" s="22" t="s">
        <v>41</v>
      </c>
      <c r="G3" s="29" t="s">
        <v>2</v>
      </c>
      <c r="H3" s="22" t="s">
        <v>3</v>
      </c>
      <c r="I3" s="61" t="s">
        <v>50</v>
      </c>
      <c r="J3" s="88" t="s">
        <v>60</v>
      </c>
      <c r="K3" s="22" t="s">
        <v>4</v>
      </c>
      <c r="L3" s="22" t="s">
        <v>58</v>
      </c>
      <c r="M3" s="29" t="s">
        <v>5</v>
      </c>
      <c r="N3" s="29" t="s">
        <v>73</v>
      </c>
      <c r="O3" s="62" t="s">
        <v>75</v>
      </c>
      <c r="P3" s="24" t="s">
        <v>6</v>
      </c>
      <c r="Q3" s="1"/>
      <c r="R3" s="90" t="s">
        <v>25</v>
      </c>
      <c r="S3" s="89" t="s">
        <v>26</v>
      </c>
      <c r="T3" s="91" t="s">
        <v>38</v>
      </c>
      <c r="U3" s="127" t="s">
        <v>47</v>
      </c>
      <c r="V3" s="128"/>
      <c r="W3" s="92" t="s">
        <v>27</v>
      </c>
    </row>
    <row r="4" spans="1:23" ht="12.75">
      <c r="A4" s="10">
        <v>43132</v>
      </c>
      <c r="B4" s="65">
        <v>1191.3</v>
      </c>
      <c r="C4" s="79">
        <v>3.4</v>
      </c>
      <c r="D4" s="105">
        <v>3.4</v>
      </c>
      <c r="E4" s="105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3">
        <v>0</v>
      </c>
      <c r="S4" s="94">
        <v>0</v>
      </c>
      <c r="T4" s="95">
        <v>0</v>
      </c>
      <c r="U4" s="129">
        <v>0</v>
      </c>
      <c r="V4" s="130"/>
      <c r="W4" s="96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5">
        <v>3.6</v>
      </c>
      <c r="E5" s="105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31">
        <v>0</v>
      </c>
      <c r="V5" s="132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5">
        <v>13.2</v>
      </c>
      <c r="E6" s="105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3">
        <v>0</v>
      </c>
      <c r="V6" s="134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5">
        <v>9.4</v>
      </c>
      <c r="E7" s="105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3">
        <v>0</v>
      </c>
      <c r="V7" s="134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5">
        <v>7.4</v>
      </c>
      <c r="E8" s="105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31">
        <v>0</v>
      </c>
      <c r="V8" s="132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5">
        <v>7.6</v>
      </c>
      <c r="E9" s="105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31">
        <v>0</v>
      </c>
      <c r="V9" s="132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5">
        <v>16.3</v>
      </c>
      <c r="E10" s="105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31">
        <v>1</v>
      </c>
      <c r="V10" s="132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5">
        <v>35.7</v>
      </c>
      <c r="E11" s="105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31">
        <v>0</v>
      </c>
      <c r="V11" s="132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5">
        <v>14.4</v>
      </c>
      <c r="E12" s="105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31">
        <v>0</v>
      </c>
      <c r="V12" s="132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5">
        <v>199.8</v>
      </c>
      <c r="E13" s="105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31">
        <v>0</v>
      </c>
      <c r="V13" s="132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5">
        <v>24.8</v>
      </c>
      <c r="E14" s="105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31">
        <v>0</v>
      </c>
      <c r="V14" s="132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5">
        <v>78.2</v>
      </c>
      <c r="E15" s="105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31">
        <v>0</v>
      </c>
      <c r="V15" s="132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5">
        <v>111.4</v>
      </c>
      <c r="E16" s="105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31">
        <v>0</v>
      </c>
      <c r="V16" s="132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5">
        <v>11.6</v>
      </c>
      <c r="E17" s="105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31">
        <v>0</v>
      </c>
      <c r="V17" s="132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5">
        <v>15</v>
      </c>
      <c r="E18" s="105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31">
        <v>0</v>
      </c>
      <c r="V18" s="132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5">
        <v>54.8</v>
      </c>
      <c r="E19" s="105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31">
        <v>0</v>
      </c>
      <c r="V19" s="132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5">
        <v>56.1</v>
      </c>
      <c r="E20" s="105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31">
        <v>0</v>
      </c>
      <c r="V20" s="132"/>
      <c r="W20" s="68">
        <f t="shared" si="3"/>
        <v>0</v>
      </c>
    </row>
    <row r="21" spans="1:23" ht="12.75">
      <c r="A21" s="107">
        <v>43157</v>
      </c>
      <c r="B21" s="65">
        <v>815.3</v>
      </c>
      <c r="C21" s="70">
        <v>1576.8</v>
      </c>
      <c r="D21" s="105">
        <v>1576.8</v>
      </c>
      <c r="E21" s="105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1">
        <v>0</v>
      </c>
      <c r="S21" s="102">
        <v>0</v>
      </c>
      <c r="T21" s="103">
        <v>0</v>
      </c>
      <c r="U21" s="131">
        <v>0</v>
      </c>
      <c r="V21" s="132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5">
        <v>1117.5</v>
      </c>
      <c r="E22" s="105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1">
        <v>0</v>
      </c>
      <c r="S22" s="102">
        <v>0</v>
      </c>
      <c r="T22" s="103">
        <v>0</v>
      </c>
      <c r="U22" s="131">
        <v>0</v>
      </c>
      <c r="V22" s="132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5">
        <v>182</v>
      </c>
      <c r="E23" s="105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7">
        <v>24.9</v>
      </c>
      <c r="S23" s="98">
        <v>0</v>
      </c>
      <c r="T23" s="99">
        <v>118</v>
      </c>
      <c r="U23" s="143">
        <v>0</v>
      </c>
      <c r="V23" s="144"/>
      <c r="W23" s="100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6">
        <f t="shared" si="4"/>
        <v>3539</v>
      </c>
      <c r="E24" s="106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5">
        <f>SUM(U4:U23)</f>
        <v>1</v>
      </c>
      <c r="V24" s="146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7" t="s">
        <v>33</v>
      </c>
      <c r="S27" s="147"/>
      <c r="T27" s="147"/>
      <c r="U27" s="147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8" t="s">
        <v>29</v>
      </c>
      <c r="S28" s="148"/>
      <c r="T28" s="148"/>
      <c r="U28" s="14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5">
        <v>43160</v>
      </c>
      <c r="S29" s="149">
        <v>144.8304</v>
      </c>
      <c r="T29" s="149"/>
      <c r="U29" s="14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6"/>
      <c r="S30" s="149"/>
      <c r="T30" s="149"/>
      <c r="U30" s="14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0" t="s">
        <v>45</v>
      </c>
      <c r="T32" s="15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2" t="s">
        <v>40</v>
      </c>
      <c r="T33" s="15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7" t="s">
        <v>30</v>
      </c>
      <c r="S37" s="147"/>
      <c r="T37" s="147"/>
      <c r="U37" s="147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3" t="s">
        <v>31</v>
      </c>
      <c r="S38" s="153"/>
      <c r="T38" s="153"/>
      <c r="U38" s="15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5">
        <v>43160</v>
      </c>
      <c r="S39" s="137">
        <v>4586.3857499999995</v>
      </c>
      <c r="T39" s="138"/>
      <c r="U39" s="13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6"/>
      <c r="S40" s="140"/>
      <c r="T40" s="141"/>
      <c r="U40" s="14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5" t="s">
        <v>78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  <c r="Q1" s="1"/>
      <c r="R1" s="118" t="s">
        <v>80</v>
      </c>
      <c r="S1" s="119"/>
      <c r="T1" s="119"/>
      <c r="U1" s="119"/>
      <c r="V1" s="119"/>
      <c r="W1" s="120"/>
    </row>
    <row r="2" spans="1:23" ht="15" thickBot="1">
      <c r="A2" s="121" t="s">
        <v>81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"/>
      <c r="R2" s="124" t="s">
        <v>82</v>
      </c>
      <c r="S2" s="125"/>
      <c r="T2" s="125"/>
      <c r="U2" s="125"/>
      <c r="V2" s="125"/>
      <c r="W2" s="126"/>
    </row>
    <row r="3" spans="1:23" ht="65.25" thickBot="1">
      <c r="A3" s="23" t="s">
        <v>0</v>
      </c>
      <c r="B3" s="29" t="s">
        <v>1</v>
      </c>
      <c r="C3" s="63" t="s">
        <v>63</v>
      </c>
      <c r="D3" s="104" t="s">
        <v>61</v>
      </c>
      <c r="E3" s="104" t="s">
        <v>62</v>
      </c>
      <c r="F3" s="22" t="s">
        <v>41</v>
      </c>
      <c r="G3" s="29" t="s">
        <v>2</v>
      </c>
      <c r="H3" s="22" t="s">
        <v>3</v>
      </c>
      <c r="I3" s="61" t="s">
        <v>50</v>
      </c>
      <c r="J3" s="88" t="s">
        <v>60</v>
      </c>
      <c r="K3" s="22" t="s">
        <v>4</v>
      </c>
      <c r="L3" s="22" t="s">
        <v>58</v>
      </c>
      <c r="M3" s="29" t="s">
        <v>5</v>
      </c>
      <c r="N3" s="29" t="s">
        <v>79</v>
      </c>
      <c r="O3" s="62" t="s">
        <v>75</v>
      </c>
      <c r="P3" s="24" t="s">
        <v>6</v>
      </c>
      <c r="Q3" s="1"/>
      <c r="R3" s="90" t="s">
        <v>25</v>
      </c>
      <c r="S3" s="89" t="s">
        <v>26</v>
      </c>
      <c r="T3" s="91" t="s">
        <v>38</v>
      </c>
      <c r="U3" s="127" t="s">
        <v>47</v>
      </c>
      <c r="V3" s="128"/>
      <c r="W3" s="92" t="s">
        <v>27</v>
      </c>
    </row>
    <row r="4" spans="1:23" ht="12.75">
      <c r="A4" s="10">
        <v>43160</v>
      </c>
      <c r="B4" s="65">
        <v>1401.4</v>
      </c>
      <c r="C4" s="79">
        <v>238.2</v>
      </c>
      <c r="D4" s="105">
        <v>238.2</v>
      </c>
      <c r="E4" s="105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3">
        <v>0</v>
      </c>
      <c r="S4" s="94">
        <v>0</v>
      </c>
      <c r="T4" s="95">
        <v>0</v>
      </c>
      <c r="U4" s="129">
        <v>0</v>
      </c>
      <c r="V4" s="130"/>
      <c r="W4" s="96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5">
        <v>280.5</v>
      </c>
      <c r="E5" s="105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31">
        <v>0</v>
      </c>
      <c r="V5" s="132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5">
        <v>5.5</v>
      </c>
      <c r="E6" s="105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3">
        <v>0</v>
      </c>
      <c r="V6" s="134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5">
        <v>7.7</v>
      </c>
      <c r="E7" s="105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3">
        <v>0</v>
      </c>
      <c r="V7" s="134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5">
        <v>16.8</v>
      </c>
      <c r="E8" s="105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31">
        <v>1</v>
      </c>
      <c r="V8" s="132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5">
        <v>16.3</v>
      </c>
      <c r="E9" s="105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31">
        <v>0</v>
      </c>
      <c r="V9" s="132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5">
        <v>96.4</v>
      </c>
      <c r="E10" s="105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31">
        <v>0</v>
      </c>
      <c r="V10" s="132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5">
        <v>13.6</v>
      </c>
      <c r="E11" s="105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31">
        <v>0</v>
      </c>
      <c r="V11" s="132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5">
        <v>28.4</v>
      </c>
      <c r="E12" s="105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31">
        <v>0</v>
      </c>
      <c r="V12" s="132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5">
        <v>20.2</v>
      </c>
      <c r="E13" s="105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31">
        <v>0</v>
      </c>
      <c r="V13" s="132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5">
        <v>26.4</v>
      </c>
      <c r="E14" s="105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31">
        <v>0</v>
      </c>
      <c r="V14" s="132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5">
        <v>77.2</v>
      </c>
      <c r="E15" s="105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31">
        <v>0</v>
      </c>
      <c r="V15" s="132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5">
        <v>105.2</v>
      </c>
      <c r="E16" s="105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31">
        <v>0</v>
      </c>
      <c r="V16" s="132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5">
        <v>64.5</v>
      </c>
      <c r="E17" s="105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31">
        <v>0</v>
      </c>
      <c r="V17" s="132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5">
        <v>4.2</v>
      </c>
      <c r="E18" s="105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31">
        <v>0</v>
      </c>
      <c r="V18" s="132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5">
        <v>61</v>
      </c>
      <c r="E19" s="105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31">
        <v>0</v>
      </c>
      <c r="V19" s="132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5">
        <v>271.9</v>
      </c>
      <c r="E20" s="105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31">
        <v>0</v>
      </c>
      <c r="V20" s="132"/>
      <c r="W20" s="68">
        <f t="shared" si="3"/>
        <v>53</v>
      </c>
    </row>
    <row r="21" spans="1:23" ht="12.75">
      <c r="A21" s="107">
        <v>43186</v>
      </c>
      <c r="B21" s="65">
        <v>1521.7</v>
      </c>
      <c r="C21" s="70">
        <v>2293.4</v>
      </c>
      <c r="D21" s="105">
        <v>1669.1</v>
      </c>
      <c r="E21" s="105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1">
        <v>15</v>
      </c>
      <c r="S21" s="102">
        <v>0</v>
      </c>
      <c r="T21" s="103">
        <v>0</v>
      </c>
      <c r="U21" s="131">
        <v>0</v>
      </c>
      <c r="V21" s="132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5">
        <v>180.3</v>
      </c>
      <c r="E22" s="105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1">
        <v>0</v>
      </c>
      <c r="S22" s="102">
        <v>0</v>
      </c>
      <c r="T22" s="103">
        <v>0</v>
      </c>
      <c r="U22" s="131">
        <v>0</v>
      </c>
      <c r="V22" s="132"/>
      <c r="W22" s="68">
        <f t="shared" si="3"/>
        <v>0</v>
      </c>
    </row>
    <row r="23" spans="1:23" ht="12.75">
      <c r="A23" s="107">
        <v>43188</v>
      </c>
      <c r="B23" s="65">
        <v>11113.5</v>
      </c>
      <c r="C23" s="70">
        <v>836.8</v>
      </c>
      <c r="D23" s="105">
        <v>657.1</v>
      </c>
      <c r="E23" s="105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1">
        <v>10</v>
      </c>
      <c r="S23" s="102">
        <v>0</v>
      </c>
      <c r="T23" s="103">
        <v>25</v>
      </c>
      <c r="U23" s="131">
        <v>0</v>
      </c>
      <c r="V23" s="132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5">
        <v>269.26</v>
      </c>
      <c r="E24" s="105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7"/>
      <c r="S24" s="98"/>
      <c r="T24" s="99"/>
      <c r="U24" s="143"/>
      <c r="V24" s="144"/>
      <c r="W24" s="100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6">
        <f t="shared" si="4"/>
        <v>4109.76</v>
      </c>
      <c r="E25" s="106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5">
        <f>SUM(U4:U24)</f>
        <v>1</v>
      </c>
      <c r="V25" s="146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 t="s">
        <v>33</v>
      </c>
      <c r="S28" s="147"/>
      <c r="T28" s="147"/>
      <c r="U28" s="14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 t="s">
        <v>29</v>
      </c>
      <c r="S29" s="148"/>
      <c r="T29" s="148"/>
      <c r="U29" s="148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>
        <v>43191</v>
      </c>
      <c r="S30" s="149">
        <v>36.88</v>
      </c>
      <c r="T30" s="149"/>
      <c r="U30" s="149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6"/>
      <c r="S31" s="149"/>
      <c r="T31" s="149"/>
      <c r="U31" s="149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0" t="s">
        <v>45</v>
      </c>
      <c r="T33" s="151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2" t="s">
        <v>40</v>
      </c>
      <c r="T34" s="152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30</v>
      </c>
      <c r="S38" s="147"/>
      <c r="T38" s="147"/>
      <c r="U38" s="147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3" t="s">
        <v>31</v>
      </c>
      <c r="S39" s="153"/>
      <c r="T39" s="153"/>
      <c r="U39" s="15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>
        <v>43191</v>
      </c>
      <c r="S40" s="137">
        <v>6267.390409999999</v>
      </c>
      <c r="T40" s="138"/>
      <c r="U40" s="139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6"/>
      <c r="S41" s="140"/>
      <c r="T41" s="141"/>
      <c r="U41" s="142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5" t="s">
        <v>83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  <c r="Q1" s="1"/>
      <c r="R1" s="118" t="s">
        <v>84</v>
      </c>
      <c r="S1" s="119"/>
      <c r="T1" s="119"/>
      <c r="U1" s="119"/>
      <c r="V1" s="119"/>
      <c r="W1" s="120"/>
    </row>
    <row r="2" spans="1:23" ht="15" thickBot="1">
      <c r="A2" s="121" t="s">
        <v>86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"/>
      <c r="R2" s="124" t="s">
        <v>87</v>
      </c>
      <c r="S2" s="125"/>
      <c r="T2" s="125"/>
      <c r="U2" s="125"/>
      <c r="V2" s="125"/>
      <c r="W2" s="126"/>
    </row>
    <row r="3" spans="1:23" ht="65.25" thickBot="1">
      <c r="A3" s="23" t="s">
        <v>0</v>
      </c>
      <c r="B3" s="29" t="s">
        <v>1</v>
      </c>
      <c r="C3" s="63" t="s">
        <v>63</v>
      </c>
      <c r="D3" s="104" t="s">
        <v>61</v>
      </c>
      <c r="E3" s="104" t="s">
        <v>62</v>
      </c>
      <c r="F3" s="22" t="s">
        <v>41</v>
      </c>
      <c r="G3" s="29" t="s">
        <v>2</v>
      </c>
      <c r="H3" s="22" t="s">
        <v>3</v>
      </c>
      <c r="I3" s="61" t="s">
        <v>50</v>
      </c>
      <c r="J3" s="88" t="s">
        <v>60</v>
      </c>
      <c r="K3" s="22" t="s">
        <v>4</v>
      </c>
      <c r="L3" s="22" t="s">
        <v>58</v>
      </c>
      <c r="M3" s="29" t="s">
        <v>5</v>
      </c>
      <c r="N3" s="29" t="s">
        <v>85</v>
      </c>
      <c r="O3" s="62" t="s">
        <v>75</v>
      </c>
      <c r="P3" s="24" t="s">
        <v>6</v>
      </c>
      <c r="Q3" s="1"/>
      <c r="R3" s="90" t="s">
        <v>25</v>
      </c>
      <c r="S3" s="89" t="s">
        <v>26</v>
      </c>
      <c r="T3" s="91" t="s">
        <v>38</v>
      </c>
      <c r="U3" s="127" t="s">
        <v>47</v>
      </c>
      <c r="V3" s="128"/>
      <c r="W3" s="92" t="s">
        <v>27</v>
      </c>
    </row>
    <row r="4" spans="1:23" ht="12.75">
      <c r="A4" s="10">
        <v>43192</v>
      </c>
      <c r="B4" s="65">
        <v>948.6</v>
      </c>
      <c r="C4" s="79">
        <v>333.9</v>
      </c>
      <c r="D4" s="105">
        <v>4.8</v>
      </c>
      <c r="E4" s="105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3">
        <v>0</v>
      </c>
      <c r="S4" s="94">
        <v>0</v>
      </c>
      <c r="T4" s="95">
        <v>87.5</v>
      </c>
      <c r="U4" s="129">
        <v>0</v>
      </c>
      <c r="V4" s="130"/>
      <c r="W4" s="96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5">
        <v>8</v>
      </c>
      <c r="E5" s="105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31">
        <v>0</v>
      </c>
      <c r="V5" s="132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5">
        <v>23.8</v>
      </c>
      <c r="E6" s="105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3">
        <v>0</v>
      </c>
      <c r="V6" s="134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5">
        <v>7.2</v>
      </c>
      <c r="E7" s="105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3">
        <v>0</v>
      </c>
      <c r="V7" s="134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5">
        <v>26</v>
      </c>
      <c r="E8" s="105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31">
        <v>0</v>
      </c>
      <c r="V8" s="132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5">
        <v>78.2</v>
      </c>
      <c r="E9" s="105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31">
        <v>0</v>
      </c>
      <c r="V9" s="132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5">
        <v>24.1</v>
      </c>
      <c r="E10" s="105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31">
        <v>0</v>
      </c>
      <c r="V10" s="132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5">
        <v>8</v>
      </c>
      <c r="E11" s="105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31">
        <v>0</v>
      </c>
      <c r="V11" s="132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5">
        <v>38.6</v>
      </c>
      <c r="E12" s="105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31">
        <v>0</v>
      </c>
      <c r="V12" s="132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5">
        <v>236.99</v>
      </c>
      <c r="E13" s="105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31">
        <v>0</v>
      </c>
      <c r="V13" s="132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5">
        <v>32.1</v>
      </c>
      <c r="E14" s="105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31">
        <v>0</v>
      </c>
      <c r="V14" s="132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5">
        <v>43.4</v>
      </c>
      <c r="E15" s="105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31">
        <v>0</v>
      </c>
      <c r="V15" s="132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5">
        <v>76.5</v>
      </c>
      <c r="E16" s="105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31">
        <v>0</v>
      </c>
      <c r="V16" s="132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5">
        <v>23</v>
      </c>
      <c r="E17" s="105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31">
        <v>1</v>
      </c>
      <c r="V17" s="132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5">
        <v>170.4</v>
      </c>
      <c r="E18" s="105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31">
        <v>0</v>
      </c>
      <c r="V18" s="132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5">
        <v>934.7</v>
      </c>
      <c r="E19" s="105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31">
        <v>0</v>
      </c>
      <c r="V19" s="132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5">
        <v>1216.3</v>
      </c>
      <c r="E20" s="105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31">
        <v>0</v>
      </c>
      <c r="V20" s="132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5">
        <v>766.1</v>
      </c>
      <c r="E21" s="105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1">
        <v>0</v>
      </c>
      <c r="S21" s="102">
        <v>196.3</v>
      </c>
      <c r="T21" s="103">
        <v>0</v>
      </c>
      <c r="U21" s="131">
        <v>0</v>
      </c>
      <c r="V21" s="132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5">
        <v>427.2</v>
      </c>
      <c r="E22" s="105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7">
        <v>17.5</v>
      </c>
      <c r="S22" s="98">
        <v>0</v>
      </c>
      <c r="T22" s="99">
        <v>0</v>
      </c>
      <c r="U22" s="143">
        <v>0</v>
      </c>
      <c r="V22" s="144"/>
      <c r="W22" s="100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6">
        <f t="shared" si="4"/>
        <v>4145.39</v>
      </c>
      <c r="E23" s="106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5">
        <f>SUM(U4:U22)</f>
        <v>1</v>
      </c>
      <c r="V23" s="146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7" t="s">
        <v>33</v>
      </c>
      <c r="S26" s="147"/>
      <c r="T26" s="147"/>
      <c r="U26" s="147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8" t="s">
        <v>29</v>
      </c>
      <c r="S27" s="148"/>
      <c r="T27" s="148"/>
      <c r="U27" s="148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5">
        <v>43221</v>
      </c>
      <c r="S28" s="149">
        <f>164449.89/1000</f>
        <v>164.44989</v>
      </c>
      <c r="T28" s="149"/>
      <c r="U28" s="149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6"/>
      <c r="S29" s="149"/>
      <c r="T29" s="149"/>
      <c r="U29" s="149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0" t="s">
        <v>45</v>
      </c>
      <c r="T31" s="151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2" t="s">
        <v>40</v>
      </c>
      <c r="T32" s="152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7" t="s">
        <v>30</v>
      </c>
      <c r="S36" s="147"/>
      <c r="T36" s="147"/>
      <c r="U36" s="147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3" t="s">
        <v>31</v>
      </c>
      <c r="S37" s="153"/>
      <c r="T37" s="153"/>
      <c r="U37" s="153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5">
        <v>43221</v>
      </c>
      <c r="S38" s="137">
        <f>6073942.31/1000</f>
        <v>6073.942309999999</v>
      </c>
      <c r="T38" s="138"/>
      <c r="U38" s="139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6"/>
      <c r="S39" s="140"/>
      <c r="T39" s="141"/>
      <c r="U39" s="142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3" sqref="Q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5" t="s">
        <v>88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  <c r="Q1" s="1"/>
      <c r="R1" s="118" t="s">
        <v>89</v>
      </c>
      <c r="S1" s="119"/>
      <c r="T1" s="119"/>
      <c r="U1" s="119"/>
      <c r="V1" s="119"/>
      <c r="W1" s="120"/>
    </row>
    <row r="2" spans="1:23" ht="15" thickBot="1">
      <c r="A2" s="121" t="s">
        <v>95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"/>
      <c r="R2" s="124" t="s">
        <v>94</v>
      </c>
      <c r="S2" s="125"/>
      <c r="T2" s="125"/>
      <c r="U2" s="125"/>
      <c r="V2" s="125"/>
      <c r="W2" s="126"/>
    </row>
    <row r="3" spans="1:23" ht="65.25" thickBot="1">
      <c r="A3" s="23" t="s">
        <v>0</v>
      </c>
      <c r="B3" s="29" t="s">
        <v>1</v>
      </c>
      <c r="C3" s="63" t="s">
        <v>63</v>
      </c>
      <c r="D3" s="104" t="s">
        <v>61</v>
      </c>
      <c r="E3" s="104" t="s">
        <v>62</v>
      </c>
      <c r="F3" s="22" t="s">
        <v>41</v>
      </c>
      <c r="G3" s="29" t="s">
        <v>2</v>
      </c>
      <c r="H3" s="22" t="s">
        <v>3</v>
      </c>
      <c r="I3" s="61" t="s">
        <v>50</v>
      </c>
      <c r="J3" s="88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75</v>
      </c>
      <c r="P3" s="24" t="s">
        <v>6</v>
      </c>
      <c r="Q3" s="1"/>
      <c r="R3" s="90" t="s">
        <v>25</v>
      </c>
      <c r="S3" s="89" t="s">
        <v>26</v>
      </c>
      <c r="T3" s="91" t="s">
        <v>38</v>
      </c>
      <c r="U3" s="127" t="s">
        <v>47</v>
      </c>
      <c r="V3" s="128"/>
      <c r="W3" s="92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5">
        <v>16.34</v>
      </c>
      <c r="E4" s="105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6432.724999999999</v>
      </c>
      <c r="R4" s="93">
        <v>0</v>
      </c>
      <c r="S4" s="94">
        <v>0</v>
      </c>
      <c r="T4" s="95">
        <v>10</v>
      </c>
      <c r="U4" s="129">
        <v>0</v>
      </c>
      <c r="V4" s="130"/>
      <c r="W4" s="96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5">
        <v>12.1</v>
      </c>
      <c r="E5" s="105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6432.7</v>
      </c>
      <c r="R5" s="69">
        <v>0</v>
      </c>
      <c r="S5" s="65">
        <v>0</v>
      </c>
      <c r="T5" s="70">
        <v>1</v>
      </c>
      <c r="U5" s="131">
        <v>0</v>
      </c>
      <c r="V5" s="132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5">
        <v>4.6</v>
      </c>
      <c r="E6" s="105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6432.7</v>
      </c>
      <c r="R6" s="71">
        <v>0</v>
      </c>
      <c r="S6" s="72">
        <v>0</v>
      </c>
      <c r="T6" s="73">
        <v>0</v>
      </c>
      <c r="U6" s="133">
        <v>0</v>
      </c>
      <c r="V6" s="134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5">
        <v>2.5</v>
      </c>
      <c r="E7" s="105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6432.7</v>
      </c>
      <c r="R7" s="71">
        <v>0</v>
      </c>
      <c r="S7" s="72">
        <v>0</v>
      </c>
      <c r="T7" s="73">
        <v>0</v>
      </c>
      <c r="U7" s="133">
        <v>1</v>
      </c>
      <c r="V7" s="134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5">
        <v>12.8</v>
      </c>
      <c r="E8" s="105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6432.7</v>
      </c>
      <c r="R8" s="110">
        <v>0</v>
      </c>
      <c r="S8" s="111">
        <v>0</v>
      </c>
      <c r="T8" s="103">
        <v>45.7</v>
      </c>
      <c r="U8" s="154">
        <v>0</v>
      </c>
      <c r="V8" s="155"/>
      <c r="W8" s="108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5">
        <v>11</v>
      </c>
      <c r="E9" s="105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6432.7</v>
      </c>
      <c r="R9" s="113">
        <v>0</v>
      </c>
      <c r="S9" s="72">
        <v>0</v>
      </c>
      <c r="T9" s="65">
        <v>0</v>
      </c>
      <c r="U9" s="156">
        <v>0</v>
      </c>
      <c r="V9" s="156"/>
      <c r="W9" s="112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5">
        <v>10.9</v>
      </c>
      <c r="E10" s="105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6432.7</v>
      </c>
      <c r="R10" s="71">
        <v>0</v>
      </c>
      <c r="S10" s="72">
        <v>0</v>
      </c>
      <c r="T10" s="70">
        <v>0</v>
      </c>
      <c r="U10" s="131">
        <v>0</v>
      </c>
      <c r="V10" s="132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5">
        <v>135.3</v>
      </c>
      <c r="E11" s="105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6432.7</v>
      </c>
      <c r="R11" s="69">
        <v>0</v>
      </c>
      <c r="S11" s="65">
        <v>0</v>
      </c>
      <c r="T11" s="70">
        <v>0</v>
      </c>
      <c r="U11" s="131">
        <v>0</v>
      </c>
      <c r="V11" s="132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5">
        <v>63.6</v>
      </c>
      <c r="E12" s="105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6432.7</v>
      </c>
      <c r="R12" s="69">
        <v>0</v>
      </c>
      <c r="S12" s="65">
        <v>0</v>
      </c>
      <c r="T12" s="70">
        <v>0</v>
      </c>
      <c r="U12" s="131">
        <v>0</v>
      </c>
      <c r="V12" s="132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5">
        <v>94.1</v>
      </c>
      <c r="E13" s="105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6432.7</v>
      </c>
      <c r="R13" s="69">
        <v>0</v>
      </c>
      <c r="S13" s="65">
        <v>0</v>
      </c>
      <c r="T13" s="70">
        <v>0</v>
      </c>
      <c r="U13" s="131">
        <v>0</v>
      </c>
      <c r="V13" s="132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5">
        <v>12.5</v>
      </c>
      <c r="E14" s="105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6432.7</v>
      </c>
      <c r="R14" s="69">
        <v>0</v>
      </c>
      <c r="S14" s="65">
        <v>26.1</v>
      </c>
      <c r="T14" s="74">
        <v>0</v>
      </c>
      <c r="U14" s="131">
        <v>0</v>
      </c>
      <c r="V14" s="132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5">
        <v>76.1</v>
      </c>
      <c r="E15" s="105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15.79999999999982</v>
      </c>
      <c r="N15" s="65">
        <v>4237</v>
      </c>
      <c r="O15" s="72">
        <v>5000</v>
      </c>
      <c r="P15" s="3">
        <f>N15/O15</f>
        <v>0.8474</v>
      </c>
      <c r="Q15" s="2">
        <v>6432.7</v>
      </c>
      <c r="R15" s="69"/>
      <c r="S15" s="65"/>
      <c r="T15" s="74"/>
      <c r="U15" s="131"/>
      <c r="V15" s="132"/>
      <c r="W15" s="68">
        <f t="shared" si="3"/>
        <v>0</v>
      </c>
    </row>
    <row r="16" spans="1:23" ht="12.75">
      <c r="A16" s="10">
        <v>43238</v>
      </c>
      <c r="B16" s="65"/>
      <c r="C16" s="70"/>
      <c r="D16" s="105"/>
      <c r="E16" s="105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6000</v>
      </c>
      <c r="P16" s="3">
        <f t="shared" si="2"/>
        <v>0</v>
      </c>
      <c r="Q16" s="2">
        <v>6432.7</v>
      </c>
      <c r="R16" s="69"/>
      <c r="S16" s="65"/>
      <c r="T16" s="74"/>
      <c r="U16" s="131"/>
      <c r="V16" s="132"/>
      <c r="W16" s="68">
        <f t="shared" si="3"/>
        <v>0</v>
      </c>
    </row>
    <row r="17" spans="1:23" ht="12.75">
      <c r="A17" s="10">
        <v>43241</v>
      </c>
      <c r="B17" s="65"/>
      <c r="C17" s="70"/>
      <c r="D17" s="105"/>
      <c r="E17" s="105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6800</v>
      </c>
      <c r="P17" s="3">
        <f t="shared" si="2"/>
        <v>0</v>
      </c>
      <c r="Q17" s="2">
        <v>6432.7</v>
      </c>
      <c r="R17" s="69"/>
      <c r="S17" s="65"/>
      <c r="T17" s="74"/>
      <c r="U17" s="131"/>
      <c r="V17" s="132"/>
      <c r="W17" s="68">
        <f t="shared" si="3"/>
        <v>0</v>
      </c>
    </row>
    <row r="18" spans="1:23" ht="12.75">
      <c r="A18" s="10">
        <v>43242</v>
      </c>
      <c r="B18" s="65"/>
      <c r="C18" s="70"/>
      <c r="D18" s="105"/>
      <c r="E18" s="105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6432.7</v>
      </c>
      <c r="R18" s="69"/>
      <c r="S18" s="65"/>
      <c r="T18" s="70"/>
      <c r="U18" s="131"/>
      <c r="V18" s="132"/>
      <c r="W18" s="68">
        <f t="shared" si="3"/>
        <v>0</v>
      </c>
    </row>
    <row r="19" spans="1:23" ht="12.75">
      <c r="A19" s="10">
        <v>43243</v>
      </c>
      <c r="B19" s="65"/>
      <c r="C19" s="70"/>
      <c r="D19" s="105"/>
      <c r="E19" s="105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2"/>
        <v>0</v>
      </c>
      <c r="Q19" s="2">
        <v>6432.7</v>
      </c>
      <c r="R19" s="69"/>
      <c r="S19" s="65"/>
      <c r="T19" s="70"/>
      <c r="U19" s="131"/>
      <c r="V19" s="132"/>
      <c r="W19" s="68">
        <f t="shared" si="3"/>
        <v>0</v>
      </c>
    </row>
    <row r="20" spans="1:23" ht="12.75">
      <c r="A20" s="10">
        <v>43244</v>
      </c>
      <c r="B20" s="65"/>
      <c r="C20" s="70"/>
      <c r="D20" s="105"/>
      <c r="E20" s="105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6200</v>
      </c>
      <c r="P20" s="3">
        <f t="shared" si="2"/>
        <v>0</v>
      </c>
      <c r="Q20" s="2">
        <v>6432.7</v>
      </c>
      <c r="R20" s="69"/>
      <c r="S20" s="65"/>
      <c r="T20" s="70"/>
      <c r="U20" s="131"/>
      <c r="V20" s="132"/>
      <c r="W20" s="68">
        <f t="shared" si="3"/>
        <v>0</v>
      </c>
    </row>
    <row r="21" spans="1:23" ht="12.75">
      <c r="A21" s="10">
        <v>43245</v>
      </c>
      <c r="B21" s="65"/>
      <c r="C21" s="70"/>
      <c r="D21" s="105"/>
      <c r="E21" s="105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5200</v>
      </c>
      <c r="P21" s="3">
        <f t="shared" si="2"/>
        <v>0</v>
      </c>
      <c r="Q21" s="2">
        <v>6432.7</v>
      </c>
      <c r="R21" s="101"/>
      <c r="S21" s="102"/>
      <c r="T21" s="103"/>
      <c r="U21" s="131"/>
      <c r="V21" s="132"/>
      <c r="W21" s="68">
        <f t="shared" si="3"/>
        <v>0</v>
      </c>
    </row>
    <row r="22" spans="1:23" ht="12.75">
      <c r="A22" s="10">
        <v>43249</v>
      </c>
      <c r="B22" s="65"/>
      <c r="C22" s="70"/>
      <c r="D22" s="105"/>
      <c r="E22" s="105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7500</v>
      </c>
      <c r="P22" s="3">
        <f t="shared" si="2"/>
        <v>0</v>
      </c>
      <c r="Q22" s="2">
        <v>6432.7</v>
      </c>
      <c r="R22" s="101"/>
      <c r="S22" s="102"/>
      <c r="T22" s="103"/>
      <c r="U22" s="131"/>
      <c r="V22" s="132"/>
      <c r="W22" s="68">
        <f t="shared" si="3"/>
        <v>0</v>
      </c>
    </row>
    <row r="23" spans="1:23" ht="12.75">
      <c r="A23" s="10">
        <v>43250</v>
      </c>
      <c r="B23" s="65"/>
      <c r="C23" s="70"/>
      <c r="D23" s="105"/>
      <c r="E23" s="105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11800</v>
      </c>
      <c r="P23" s="3">
        <f t="shared" si="2"/>
        <v>0</v>
      </c>
      <c r="Q23" s="2">
        <v>6432.7</v>
      </c>
      <c r="R23" s="101"/>
      <c r="S23" s="102"/>
      <c r="T23" s="103"/>
      <c r="U23" s="131"/>
      <c r="V23" s="132"/>
      <c r="W23" s="68">
        <f t="shared" si="3"/>
        <v>0</v>
      </c>
    </row>
    <row r="24" spans="1:23" ht="13.5" thickBot="1">
      <c r="A24" s="10">
        <v>43251</v>
      </c>
      <c r="B24" s="65"/>
      <c r="C24" s="74"/>
      <c r="D24" s="105"/>
      <c r="E24" s="105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5200</v>
      </c>
      <c r="P24" s="3">
        <f t="shared" si="2"/>
        <v>0</v>
      </c>
      <c r="Q24" s="2">
        <v>6432.7</v>
      </c>
      <c r="R24" s="97"/>
      <c r="S24" s="98"/>
      <c r="T24" s="99"/>
      <c r="U24" s="143"/>
      <c r="V24" s="144"/>
      <c r="W24" s="114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42784.82</v>
      </c>
      <c r="C25" s="85">
        <f t="shared" si="4"/>
        <v>4291.84</v>
      </c>
      <c r="D25" s="106">
        <f t="shared" si="4"/>
        <v>451.84000000000003</v>
      </c>
      <c r="E25" s="106">
        <f t="shared" si="4"/>
        <v>3840.0000000000005</v>
      </c>
      <c r="F25" s="85">
        <f t="shared" si="4"/>
        <v>219.47</v>
      </c>
      <c r="G25" s="85">
        <f t="shared" si="4"/>
        <v>3105.1699999999996</v>
      </c>
      <c r="H25" s="85">
        <f t="shared" si="4"/>
        <v>22189.46</v>
      </c>
      <c r="I25" s="85">
        <f t="shared" si="4"/>
        <v>1193.93</v>
      </c>
      <c r="J25" s="85">
        <f t="shared" si="4"/>
        <v>555.65</v>
      </c>
      <c r="K25" s="85">
        <f t="shared" si="4"/>
        <v>559.6</v>
      </c>
      <c r="L25" s="85">
        <f t="shared" si="4"/>
        <v>1129.2</v>
      </c>
      <c r="M25" s="84">
        <f t="shared" si="4"/>
        <v>1163.560000000001</v>
      </c>
      <c r="N25" s="84">
        <f t="shared" si="4"/>
        <v>77192.7</v>
      </c>
      <c r="O25" s="84">
        <f t="shared" si="4"/>
        <v>136300</v>
      </c>
      <c r="P25" s="86">
        <f>N25/O25</f>
        <v>0.5663440939104916</v>
      </c>
      <c r="Q25" s="2"/>
      <c r="R25" s="75">
        <f>SUM(R4:R24)</f>
        <v>0</v>
      </c>
      <c r="S25" s="75">
        <f>SUM(S4:S24)</f>
        <v>26.1</v>
      </c>
      <c r="T25" s="75">
        <f>SUM(T4:T24)</f>
        <v>56.7</v>
      </c>
      <c r="U25" s="145">
        <f>SUM(U4:U24)</f>
        <v>1</v>
      </c>
      <c r="V25" s="146"/>
      <c r="W25" s="109">
        <f>R25+S25+U25+T25+V25</f>
        <v>83.80000000000001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 t="s">
        <v>33</v>
      </c>
      <c r="S28" s="147"/>
      <c r="T28" s="147"/>
      <c r="U28" s="14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 t="s">
        <v>29</v>
      </c>
      <c r="S29" s="148"/>
      <c r="T29" s="148"/>
      <c r="U29" s="148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>
        <v>43238</v>
      </c>
      <c r="S30" s="149">
        <v>28.007939999999998</v>
      </c>
      <c r="T30" s="149"/>
      <c r="U30" s="149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6"/>
      <c r="S31" s="149"/>
      <c r="T31" s="149"/>
      <c r="U31" s="149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0" t="s">
        <v>45</v>
      </c>
      <c r="T33" s="151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2" t="s">
        <v>40</v>
      </c>
      <c r="T34" s="152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30</v>
      </c>
      <c r="S38" s="147"/>
      <c r="T38" s="147"/>
      <c r="U38" s="147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3" t="s">
        <v>31</v>
      </c>
      <c r="S39" s="153"/>
      <c r="T39" s="153"/>
      <c r="U39" s="15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>
        <v>43238</v>
      </c>
      <c r="S40" s="137">
        <v>5452.250799999998</v>
      </c>
      <c r="T40" s="138"/>
      <c r="U40" s="139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6"/>
      <c r="S41" s="140"/>
      <c r="T41" s="141"/>
      <c r="U41" s="142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5" t="s">
        <v>92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6"/>
      <c r="M26" s="176"/>
      <c r="N26" s="176"/>
    </row>
    <row r="27" spans="1:16" ht="54" customHeight="1">
      <c r="A27" s="170" t="s">
        <v>32</v>
      </c>
      <c r="B27" s="166" t="s">
        <v>43</v>
      </c>
      <c r="C27" s="166"/>
      <c r="D27" s="160" t="s">
        <v>49</v>
      </c>
      <c r="E27" s="172"/>
      <c r="F27" s="173" t="s">
        <v>44</v>
      </c>
      <c r="G27" s="159"/>
      <c r="H27" s="174" t="s">
        <v>52</v>
      </c>
      <c r="I27" s="160"/>
      <c r="J27" s="167"/>
      <c r="K27" s="168"/>
      <c r="L27" s="163" t="s">
        <v>36</v>
      </c>
      <c r="M27" s="164"/>
      <c r="N27" s="165"/>
      <c r="O27" s="157" t="s">
        <v>93</v>
      </c>
      <c r="P27" s="158"/>
    </row>
    <row r="28" spans="1:16" ht="30.75" customHeight="1">
      <c r="A28" s="171"/>
      <c r="B28" s="44" t="s">
        <v>90</v>
      </c>
      <c r="C28" s="22" t="s">
        <v>23</v>
      </c>
      <c r="D28" s="44" t="str">
        <f>B28</f>
        <v>план на січень-травень 2018р.</v>
      </c>
      <c r="E28" s="22" t="str">
        <f>C28</f>
        <v>факт</v>
      </c>
      <c r="F28" s="43" t="str">
        <f>B28</f>
        <v>план на січень-травень 2018р.</v>
      </c>
      <c r="G28" s="58" t="str">
        <f>C28</f>
        <v>факт</v>
      </c>
      <c r="H28" s="44" t="str">
        <f>B28</f>
        <v>план на січень-травень 2018р.</v>
      </c>
      <c r="I28" s="22" t="str">
        <f>C28</f>
        <v>факт</v>
      </c>
      <c r="J28" s="43"/>
      <c r="K28" s="58"/>
      <c r="L28" s="41" t="str">
        <f>D28</f>
        <v>план на січень-травень 2018р.</v>
      </c>
      <c r="M28" s="22" t="str">
        <f>C28</f>
        <v>факт</v>
      </c>
      <c r="N28" s="42" t="s">
        <v>24</v>
      </c>
      <c r="O28" s="159"/>
      <c r="P28" s="160"/>
    </row>
    <row r="29" spans="1:16" ht="23.25" customHeight="1" thickBot="1">
      <c r="A29" s="40">
        <f>травень!S40</f>
        <v>5452.250799999998</v>
      </c>
      <c r="B29" s="45">
        <v>4015</v>
      </c>
      <c r="C29" s="45">
        <v>1461.36</v>
      </c>
      <c r="D29" s="45">
        <v>1000.03</v>
      </c>
      <c r="E29" s="45">
        <v>1596.99</v>
      </c>
      <c r="F29" s="45">
        <v>10000</v>
      </c>
      <c r="G29" s="45">
        <v>1805.03</v>
      </c>
      <c r="H29" s="45">
        <v>10</v>
      </c>
      <c r="I29" s="45">
        <v>5</v>
      </c>
      <c r="J29" s="45"/>
      <c r="K29" s="45"/>
      <c r="L29" s="59">
        <f>H29+F29+D29+J29+B29</f>
        <v>15025.03</v>
      </c>
      <c r="M29" s="46">
        <f>C29+E29+G29+I29</f>
        <v>4868.38</v>
      </c>
      <c r="N29" s="47">
        <f>M29-L29</f>
        <v>-10156.650000000001</v>
      </c>
      <c r="O29" s="161">
        <f>травень!S30</f>
        <v>28.007939999999998</v>
      </c>
      <c r="P29" s="16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6"/>
      <c r="P30" s="166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342289.04</v>
      </c>
      <c r="C48" s="28">
        <v>341138.9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73665.48000000001</v>
      </c>
      <c r="C49" s="28">
        <v>61436.7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115256.76</v>
      </c>
      <c r="C50" s="28">
        <v>113504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11863.5</v>
      </c>
      <c r="C51" s="28">
        <v>12681.87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56263</v>
      </c>
      <c r="C52" s="28">
        <v>41367.2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2500</v>
      </c>
      <c r="C53" s="28">
        <v>2839.39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1500.08</v>
      </c>
      <c r="C54" s="28">
        <v>3366.37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16020.160000000034</v>
      </c>
      <c r="C55" s="12">
        <v>14525.979999999992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619358.02</v>
      </c>
      <c r="C56" s="9">
        <v>592036.13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4015</v>
      </c>
      <c r="C58" s="9">
        <f>C29</f>
        <v>1461.36</v>
      </c>
    </row>
    <row r="59" spans="1:3" ht="25.5">
      <c r="A59" s="76" t="s">
        <v>54</v>
      </c>
      <c r="B59" s="9">
        <f>D29</f>
        <v>1000.03</v>
      </c>
      <c r="C59" s="9">
        <f>E29</f>
        <v>1596.99</v>
      </c>
    </row>
    <row r="60" spans="1:3" ht="12.75">
      <c r="A60" s="76" t="s">
        <v>55</v>
      </c>
      <c r="B60" s="9">
        <f>F29</f>
        <v>10000</v>
      </c>
      <c r="C60" s="9">
        <f>G29</f>
        <v>1805.03</v>
      </c>
    </row>
    <row r="61" spans="1:3" ht="25.5">
      <c r="A61" s="76" t="s">
        <v>56</v>
      </c>
      <c r="B61" s="9">
        <f>H29</f>
        <v>10</v>
      </c>
      <c r="C61" s="9">
        <f>I29</f>
        <v>5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8" sqref="A18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66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74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96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3665</v>
      </c>
      <c r="N7" s="31">
        <f>SUM(B8:M16)</f>
        <v>0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 t="s">
        <v>67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>F7+F6</f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157777.993</v>
      </c>
      <c r="N17" s="32">
        <f t="shared" si="1"/>
        <v>1627917.7</v>
      </c>
      <c r="O17" s="15"/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2018-05-18T08:06:14Z</dcterms:modified>
  <cp:category/>
  <cp:version/>
  <cp:contentType/>
  <cp:contentStatus/>
</cp:coreProperties>
</file>